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455"/>
  </bookViews>
  <sheets>
    <sheet name="Mate-Adheren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<sst xmlns="http://schemas.openxmlformats.org/spreadsheetml/2006/main" count="44" uniqueCount="37">
  <si>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 xml:space="preserve"> TransPi™ Mate- Recommended Testing Parameters（Adherent Transfection）</t>
  </si>
  <si>
    <t>Group</t>
  </si>
  <si>
    <t>Application</t>
  </si>
  <si>
    <t>Culture Method</t>
  </si>
  <si>
    <t>Diluent Type</t>
  </si>
  <si>
    <t>Total Medium Volume （mL）</t>
  </si>
  <si>
    <t>Medium Volume During the first 3-6h of transfection  （mL, Rounding off）</t>
  </si>
  <si>
    <t>pDNA Concentration during the first 3-6h of transfection
（μg/ml）</t>
  </si>
  <si>
    <t>Tranfection Reagent: pDNA
(μL/μg)</t>
  </si>
  <si>
    <t>pDNA Amount（μg）</t>
  </si>
  <si>
    <t>Transfection Reagent
（μL）</t>
  </si>
  <si>
    <t xml:space="preserve"> Volume of Transfection Complex (mL)</t>
  </si>
  <si>
    <t xml:space="preserve"> (Transfection Complex/Final Volume) %</t>
  </si>
  <si>
    <r>
      <t xml:space="preserve">Transient Transfection - </t>
    </r>
    <r>
      <rPr>
        <b/>
        <sz val="11"/>
        <color rgb="FFFF0000"/>
        <rFont val="微软雅黑"/>
        <charset val="134"/>
      </rPr>
      <t>Baseline - Supplemental Protocol</t>
    </r>
    <r>
      <rPr>
        <b/>
        <sz val="11"/>
        <color theme="1"/>
        <rFont val="微软雅黑"/>
        <charset val="134"/>
      </rPr>
      <t xml:space="preserve">
 (Easy-to-transfect cells)</t>
    </r>
  </si>
  <si>
    <t>Adherent</t>
  </si>
  <si>
    <t>Diluent buffer</t>
  </si>
  <si>
    <r>
      <rPr>
        <b/>
        <sz val="11"/>
        <color theme="1"/>
        <rFont val="微软雅黑"/>
        <charset val="134"/>
      </rPr>
      <t xml:space="preserve">Transient Transfection - </t>
    </r>
    <r>
      <rPr>
        <b/>
        <sz val="11"/>
        <color rgb="FFFF0000"/>
        <rFont val="微软雅黑"/>
        <charset val="134"/>
      </rPr>
      <t xml:space="preserve">Baseline - Half-volume transfection  </t>
    </r>
    <r>
      <rPr>
        <b/>
        <sz val="11"/>
        <color theme="1"/>
        <rFont val="微软雅黑"/>
        <charset val="134"/>
      </rPr>
      <t xml:space="preserve">
(Easy-to-transfect cells, plasmid-saving)</t>
    </r>
  </si>
  <si>
    <r>
      <rPr>
        <b/>
        <sz val="11"/>
        <color theme="1"/>
        <rFont val="微软雅黑"/>
        <charset val="134"/>
      </rPr>
      <t xml:space="preserve">Transient Transfection - </t>
    </r>
    <r>
      <rPr>
        <b/>
        <sz val="11"/>
        <color rgb="FFFF0000"/>
        <rFont val="微软雅黑"/>
        <charset val="134"/>
      </rPr>
      <t xml:space="preserve">Serum-Free Medium </t>
    </r>
  </si>
  <si>
    <t>Serum-Free Medium</t>
  </si>
  <si>
    <r>
      <rPr>
        <b/>
        <sz val="11"/>
        <color theme="1"/>
        <rFont val="微软雅黑"/>
        <charset val="134"/>
      </rPr>
      <t xml:space="preserve">Transient Transfection - </t>
    </r>
    <r>
      <rPr>
        <b/>
        <sz val="11"/>
        <color rgb="FFFF0000"/>
        <rFont val="微软雅黑"/>
        <charset val="134"/>
      </rPr>
      <t xml:space="preserve">High Plasmid Concentration </t>
    </r>
    <r>
      <rPr>
        <b/>
        <sz val="11"/>
        <color theme="1"/>
        <rFont val="微软雅黑"/>
        <charset val="134"/>
      </rPr>
      <t xml:space="preserve">
(Hard-to-transfect cells)</t>
    </r>
  </si>
  <si>
    <r>
      <rPr>
        <b/>
        <sz val="11"/>
        <color theme="1"/>
        <rFont val="微软雅黑"/>
        <charset val="134"/>
      </rPr>
      <t xml:space="preserve">Transient Transfection - </t>
    </r>
    <r>
      <rPr>
        <b/>
        <sz val="11"/>
        <color rgb="FFFF0000"/>
        <rFont val="微软雅黑"/>
        <charset val="134"/>
      </rPr>
      <t xml:space="preserve">Higher Plasmid Concentration </t>
    </r>
    <r>
      <rPr>
        <b/>
        <sz val="11"/>
        <color theme="1"/>
        <rFont val="微软雅黑"/>
        <charset val="134"/>
      </rPr>
      <t xml:space="preserve">
(Hard-to-transfect cells)</t>
    </r>
  </si>
  <si>
    <t>pDNA Concentration during the first 3-6h of transfection is the key to efficacy.</t>
  </si>
  <si>
    <t>Parameters with automatically calculated formulas</t>
  </si>
  <si>
    <t>Note: The following volumes are calculated based on the above parameters, with 5% excess volume. 
Automatically calculated suggested operational volumes (assuming DNA Stock Concentration = 1 mg/mL; adjustable factor)</t>
  </si>
  <si>
    <r>
      <t>Right side shows 1x flask preparation volume example (including 5% excess volume):</t>
    </r>
    <r>
      <rPr>
        <b/>
        <sz val="14"/>
        <rFont val="微软雅黑"/>
        <charset val="134"/>
      </rPr>
      <t xml:space="preserve">
 </t>
    </r>
    <r>
      <rPr>
        <sz val="11"/>
        <rFont val="微软雅黑"/>
        <charset val="134"/>
      </rPr>
      <t>1. Mix the pre-diluted Tube A and Tube B thoroughly;
 2. Quickly pipette up and down 15–20 times.</t>
    </r>
    <r>
      <rPr>
        <sz val="11"/>
        <color rgb="FFFF0000"/>
        <rFont val="微软雅黑"/>
        <charset val="134"/>
      </rPr>
      <t xml:space="preserve"> Do not invert the container, as this will reduce the complexation efficiency!</t>
    </r>
    <r>
      <rPr>
        <sz val="11"/>
        <rFont val="微软雅黑"/>
        <charset val="134"/>
      </rPr>
      <t xml:space="preserve">
 3. Transfection complexes are ready for immediate use, or </t>
    </r>
    <r>
      <rPr>
        <sz val="11"/>
        <color rgb="FFFF0000"/>
        <rFont val="微软雅黑"/>
        <charset val="134"/>
      </rPr>
      <t>stable for 3 hours at room temperature</t>
    </r>
    <r>
      <rPr>
        <sz val="11"/>
        <rFont val="微软雅黑"/>
        <charset val="134"/>
      </rPr>
      <t xml:space="preserve"> (only when diluted in the standard Buffer)
  4.  Add</t>
    </r>
    <r>
      <rPr>
        <b/>
        <sz val="11"/>
        <color rgb="FFFF0000"/>
        <rFont val="微软雅黑"/>
        <charset val="134"/>
      </rPr>
      <t xml:space="preserve"> the complex into fresh culture medium, mix by pipetting 2–3 times</t>
    </r>
    <r>
      <rPr>
        <sz val="11"/>
        <rFont val="微软雅黑"/>
        <charset val="134"/>
      </rPr>
      <t xml:space="preserve">, and </t>
    </r>
    <r>
      <rPr>
        <sz val="11"/>
        <color rgb="FFFF0000"/>
        <rFont val="微软雅黑"/>
        <charset val="134"/>
      </rPr>
      <t>directly replace the previous medium in the culture dish;</t>
    </r>
    <r>
      <rPr>
        <sz val="11"/>
        <rFont val="微软雅黑"/>
        <charset val="134"/>
      </rPr>
      <t xml:space="preserve">
  5.  3–6 hours after transfection, add fresh culture medium to reach the normal working volume. (There is no need to change the medium)</t>
    </r>
  </si>
  <si>
    <t>DNA Volume（μL）</t>
  </si>
  <si>
    <t>Tube A Dilute
（μL）</t>
  </si>
  <si>
    <t>Transfection Reagent（μL）</t>
  </si>
  <si>
    <t>Tube B Dilute
（μL）</t>
  </si>
  <si>
    <t>Total Mixing Volume（μL）</t>
  </si>
  <si>
    <t>Final Volume of Transfection complex（μL）</t>
  </si>
  <si>
    <t>Culture Medium（mL）</t>
  </si>
  <si>
    <t>Note</t>
  </si>
  <si>
    <t>No supplementation or medium change needed 3-6 h after transfection</t>
  </si>
  <si>
    <t>Serum-free medium as diluent</t>
  </si>
  <si>
    <t>Medium supplementation is required 2 hours after transfection！！！</t>
  </si>
  <si>
    <r>
      <t>Note：</t>
    </r>
    <r>
      <rPr>
        <sz val="12"/>
        <rFont val="微软雅黑"/>
        <charset val="134"/>
      </rPr>
      <t xml:space="preserve">
1. For </t>
    </r>
    <r>
      <rPr>
        <b/>
        <sz val="12"/>
        <rFont val="微软雅黑"/>
        <charset val="134"/>
      </rPr>
      <t>regular cells</t>
    </r>
    <r>
      <rPr>
        <sz val="12"/>
        <rFont val="微软雅黑"/>
        <charset val="134"/>
      </rPr>
      <t xml:space="preserve"> such as 293T cells, use Parameter 1; for</t>
    </r>
    <r>
      <rPr>
        <b/>
        <sz val="12"/>
        <rFont val="微软雅黑"/>
        <charset val="134"/>
      </rPr>
      <t xml:space="preserve"> hard-to-transfect cells,</t>
    </r>
    <r>
      <rPr>
        <sz val="12"/>
        <rFont val="微软雅黑"/>
        <charset val="134"/>
      </rPr>
      <t xml:space="preserve"> test Parameters 3–5 to explore the optimal transfection conditions.
2. The medium volume during the first 3–6 hours of transfection</t>
    </r>
    <r>
      <rPr>
        <b/>
        <sz val="12"/>
        <rFont val="微软雅黑"/>
        <charset val="134"/>
      </rPr>
      <t xml:space="preserve"> is adjustable</t>
    </r>
    <r>
      <rPr>
        <sz val="12"/>
        <rFont val="微软雅黑"/>
        <charset val="134"/>
      </rPr>
      <t>; the parameters will be adjusted automatically accordingly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</si>
</sst>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</numFmts>
  <fonts count="40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6"/>
      <color rgb="FFFF0000"/>
      <name val="微软雅黑"/>
      <charset val="134"/>
    </font>
    <font>
      <b/>
      <sz val="11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1"/>
      <color theme="0" tint="-0.499984740745262"/>
      <name val="微软雅黑"/>
      <charset val="134"/>
    </font>
    <font>
      <b/>
      <sz val="11"/>
      <color theme="1" tint="0.0499893185216834"/>
      <name val="微软雅黑"/>
      <charset val="134"/>
    </font>
    <font>
      <b/>
      <sz val="11"/>
      <name val="微软雅黑"/>
      <charset val="134"/>
    </font>
    <font>
      <b/>
      <sz val="11"/>
      <color theme="1" tint="0.249977111117893"/>
      <name val="微软雅黑"/>
      <charset val="134"/>
    </font>
    <font>
      <b/>
      <sz val="10"/>
      <color rgb="FFFF0000"/>
      <name val="微软雅黑"/>
      <charset val="134"/>
    </font>
    <font>
      <b/>
      <sz val="16"/>
      <color theme="1" tint="0.35"/>
      <name val="微软雅黑"/>
      <charset val="134"/>
    </font>
    <font>
      <b/>
      <sz val="12"/>
      <color rgb="FFFF0000"/>
      <name val="微软雅黑"/>
      <charset val="134"/>
    </font>
    <font>
      <b/>
      <sz val="11"/>
      <color theme="4" tint="-0.499984740745262"/>
      <name val="微软雅黑"/>
      <charset val="134"/>
    </font>
    <font>
      <b/>
      <sz val="11"/>
      <color theme="8" tint="-0.249977111117893"/>
      <name val="微软雅黑"/>
      <charset val="134"/>
    </font>
    <font>
      <b/>
      <sz val="11"/>
      <color theme="8" tint="0.399945066682943"/>
      <name val="微软雅黑"/>
      <charset val="134"/>
    </font>
    <font>
      <b/>
      <sz val="18"/>
      <name val="微软雅黑"/>
      <charset val="134"/>
    </font>
    <font>
      <sz val="1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name val="微软雅黑"/>
      <charset val="134"/>
    </font>
    <font>
      <b/>
      <sz val="14"/>
      <name val="微软雅黑"/>
      <charset val="134"/>
    </font>
    <font>
      <sz val="11"/>
      <name val="微软雅黑"/>
      <charset val="134"/>
    </font>
    <font>
      <sz val="11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0" borderId="42" applyNumberFormat="0" applyFill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44" applyNumberFormat="0" applyAlignment="0" applyProtection="0">
      <alignment vertical="center"/>
    </xf>
    <xf numFmtId="0" fontId="26" fillId="7" borderId="45" applyNumberFormat="0" applyAlignment="0" applyProtection="0">
      <alignment vertical="center"/>
    </xf>
    <xf numFmtId="0" fontId="27" fillId="7" borderId="44" applyNumberFormat="0" applyAlignment="0" applyProtection="0">
      <alignment vertical="center"/>
    </xf>
    <xf numFmtId="0" fontId="28" fillId="8" borderId="46" applyNumberFormat="0" applyAlignment="0" applyProtection="0">
      <alignment vertical="center"/>
    </xf>
    <xf numFmtId="0" fontId="29" fillId="0" borderId="47" applyNumberFormat="0" applyFill="0" applyAlignment="0" applyProtection="0">
      <alignment vertical="center"/>
    </xf>
    <xf numFmtId="0" fontId="30" fillId="0" borderId="48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0" fontId="5" fillId="0" borderId="12" xfId="0" applyNumberFormat="1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0" fontId="5" fillId="0" borderId="16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0" fontId="5" fillId="0" borderId="24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8" xfId="0" applyFont="1" applyBorder="1" applyAlignment="1">
      <alignment vertical="center" wrapText="1"/>
    </xf>
    <xf numFmtId="0" fontId="0" fillId="0" borderId="0" xfId="0" applyBorder="1"/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center" vertical="center" wrapText="1"/>
    </xf>
    <xf numFmtId="177" fontId="12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177" fontId="13" fillId="0" borderId="9" xfId="0" applyNumberFormat="1" applyFont="1" applyBorder="1" applyAlignment="1">
      <alignment horizontal="center" vertical="center" wrapText="1"/>
    </xf>
    <xf numFmtId="177" fontId="14" fillId="0" borderId="10" xfId="0" applyNumberFormat="1" applyFont="1" applyBorder="1" applyAlignment="1">
      <alignment horizontal="center" vertical="center" wrapText="1"/>
    </xf>
    <xf numFmtId="177" fontId="13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11" fillId="3" borderId="33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11" fillId="3" borderId="34" xfId="0" applyFont="1" applyFill="1" applyBorder="1" applyAlignment="1">
      <alignment horizontal="left" vertical="center" wrapText="1"/>
    </xf>
    <xf numFmtId="177" fontId="13" fillId="0" borderId="35" xfId="0" applyNumberFormat="1" applyFont="1" applyBorder="1" applyAlignment="1">
      <alignment horizontal="center" vertical="center" wrapText="1"/>
    </xf>
    <xf numFmtId="177" fontId="14" fillId="0" borderId="35" xfId="0" applyNumberFormat="1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15" fillId="4" borderId="37" xfId="0" applyFont="1" applyFill="1" applyBorder="1" applyAlignment="1">
      <alignment horizontal="left" vertical="center" wrapText="1"/>
    </xf>
    <xf numFmtId="0" fontId="16" fillId="4" borderId="38" xfId="0" applyFont="1" applyFill="1" applyBorder="1" applyAlignment="1">
      <alignment horizontal="left" vertical="center"/>
    </xf>
    <xf numFmtId="0" fontId="16" fillId="4" borderId="39" xfId="0" applyFont="1" applyFill="1" applyBorder="1" applyAlignment="1">
      <alignment horizontal="left" vertical="center"/>
    </xf>
    <xf numFmtId="0" fontId="16" fillId="4" borderId="29" xfId="0" applyFont="1" applyFill="1" applyBorder="1" applyAlignment="1">
      <alignment horizontal="left" vertical="center"/>
    </xf>
    <xf numFmtId="0" fontId="16" fillId="4" borderId="0" xfId="0" applyFont="1" applyFill="1" applyAlignment="1">
      <alignment horizontal="left" vertical="center"/>
    </xf>
    <xf numFmtId="0" fontId="16" fillId="4" borderId="40" xfId="0" applyFont="1" applyFill="1" applyBorder="1" applyAlignment="1">
      <alignment horizontal="left" vertical="center"/>
    </xf>
    <xf numFmtId="0" fontId="16" fillId="4" borderId="33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0" fontId="16" fillId="4" borderId="2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N27"/>
  <sheetViews>
    <sheetView showGridLines="0" tabSelected="1" zoomScale="70" zoomScaleNormal="70" topLeftCell="B10" workbookViewId="0">
      <selection activeCell="C24" sqref="C24:I27"/>
    </sheetView>
  </sheetViews>
  <sheetFormatPr defaultColWidth="9" defaultRowHeight="13.85"/>
  <cols>
    <col min="4" max="4" width="42.1946902654867" customWidth="1"/>
    <col min="5" max="5" width="11.6017699115044" customWidth="1"/>
    <col min="6" max="6" width="13.3982300884956" customWidth="1"/>
    <col min="7" max="10" width="18.0530973451327" customWidth="1"/>
    <col min="11" max="11" width="17.1592920353982" customWidth="1"/>
    <col min="12" max="12" width="20.7699115044248" customWidth="1"/>
    <col min="13" max="13" width="15.3982300884956" customWidth="1"/>
    <col min="14" max="14" width="38.1150442477876" customWidth="1"/>
  </cols>
  <sheetData>
    <row r="1" ht="15" spans="2:14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ht="8" customHeight="1"/>
    <row r="4" ht="35" customHeight="1" spans="2:14">
      <c r="C4" s="2" t="s">
        <v>0</v>
      </c>
      <c r="D4" s="3"/>
      <c r="E4" s="3"/>
      <c r="F4" s="3"/>
      <c r="G4" s="3"/>
      <c r="H4" s="3"/>
      <c r="I4" s="3"/>
      <c r="J4" s="3"/>
      <c r="K4" s="3"/>
      <c r="L4" s="3"/>
      <c r="M4" s="3"/>
      <c r="N4" s="4"/>
    </row>
    <row r="5" ht="95.25" spans="2:14">
      <c r="C5" s="5" t="s">
        <v>1</v>
      </c>
      <c r="D5" s="6" t="s">
        <v>2</v>
      </c>
      <c r="E5" s="6" t="s">
        <v>3</v>
      </c>
      <c r="F5" s="6" t="s">
        <v>4</v>
      </c>
      <c r="G5" s="6" t="s">
        <v>5</v>
      </c>
      <c r="H5" s="7" t="s">
        <v>6</v>
      </c>
      <c r="I5" s="7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8" t="s">
        <v>12</v>
      </c>
    </row>
    <row r="6" ht="61" customHeight="1" spans="2:14">
      <c r="C6" s="9">
        <v>1</v>
      </c>
      <c r="D6" s="6" t="s">
        <v>13</v>
      </c>
      <c r="E6" s="10" t="s">
        <v>14</v>
      </c>
      <c r="F6" s="11" t="s">
        <v>15</v>
      </c>
      <c r="G6" s="12">
        <v>0.5</v>
      </c>
      <c r="H6" s="13">
        <v>0.25</v>
      </c>
      <c r="I6" s="14">
        <v>5</v>
      </c>
      <c r="J6" s="15">
        <v>0.2</v>
      </c>
      <c r="K6" s="16">
        <f t="shared" ref="K6:K9" si="0">I6*H6</f>
        <v>1.25</v>
      </c>
      <c r="L6" s="17">
        <f t="shared" ref="L6:L10" si="1">J6*K6</f>
        <v>0.25</v>
      </c>
      <c r="M6" s="18">
        <f t="shared" ref="M6:M10" si="2">N6*H6</f>
        <v>0.025</v>
      </c>
      <c r="N6" s="19">
        <v>0.1</v>
      </c>
    </row>
    <row r="7" ht="61" customHeight="1" spans="2:14">
      <c r="C7" s="20">
        <v>2</v>
      </c>
      <c r="D7" s="6" t="s">
        <v>16</v>
      </c>
      <c r="E7" s="21" t="s">
        <v>14</v>
      </c>
      <c r="F7" s="11" t="s">
        <v>15</v>
      </c>
      <c r="G7" s="22">
        <v>0.5</v>
      </c>
      <c r="H7" s="23">
        <v>0.5</v>
      </c>
      <c r="I7" s="24">
        <v>5</v>
      </c>
      <c r="J7" s="25">
        <v>0.2</v>
      </c>
      <c r="K7" s="26">
        <f t="shared" si="0"/>
        <v>2.5</v>
      </c>
      <c r="L7" s="27">
        <f t="shared" si="1"/>
        <v>0.5</v>
      </c>
      <c r="M7" s="28">
        <f t="shared" si="2"/>
        <v>0.05</v>
      </c>
      <c r="N7" s="29">
        <v>0.1</v>
      </c>
    </row>
    <row r="8" ht="61" customHeight="1" spans="2:14">
      <c r="C8" s="30">
        <v>3</v>
      </c>
      <c r="D8" s="6" t="s">
        <v>17</v>
      </c>
      <c r="E8" s="21" t="s">
        <v>14</v>
      </c>
      <c r="F8" s="31" t="s">
        <v>18</v>
      </c>
      <c r="G8" s="12">
        <v>0.5</v>
      </c>
      <c r="H8" s="13">
        <v>0.25</v>
      </c>
      <c r="I8" s="14">
        <v>5</v>
      </c>
      <c r="J8" s="15">
        <v>0.2</v>
      </c>
      <c r="K8" s="26">
        <f t="shared" si="0"/>
        <v>1.25</v>
      </c>
      <c r="L8" s="27">
        <f t="shared" si="1"/>
        <v>0.25</v>
      </c>
      <c r="M8" s="28">
        <f t="shared" si="2"/>
        <v>0.025</v>
      </c>
      <c r="N8" s="29">
        <v>0.1</v>
      </c>
    </row>
    <row r="9" ht="61" customHeight="1" spans="2:14">
      <c r="C9" s="30">
        <v>4</v>
      </c>
      <c r="D9" s="32" t="s">
        <v>19</v>
      </c>
      <c r="E9" s="21" t="s">
        <v>14</v>
      </c>
      <c r="F9" s="33" t="s">
        <v>15</v>
      </c>
      <c r="G9" s="12">
        <v>0.5</v>
      </c>
      <c r="H9" s="13">
        <v>0.25</v>
      </c>
      <c r="I9" s="14">
        <v>10</v>
      </c>
      <c r="J9" s="15">
        <v>0.2</v>
      </c>
      <c r="K9" s="34">
        <f t="shared" si="0"/>
        <v>2.5</v>
      </c>
      <c r="L9" s="23">
        <f t="shared" si="1"/>
        <v>0.5</v>
      </c>
      <c r="M9" s="28">
        <f t="shared" si="2"/>
        <v>0.025</v>
      </c>
      <c r="N9" s="35">
        <v>0.1</v>
      </c>
    </row>
    <row r="10" ht="61" customHeight="1" spans="2:14">
      <c r="C10" s="36">
        <v>5</v>
      </c>
      <c r="D10" s="37" t="s">
        <v>20</v>
      </c>
      <c r="E10" s="38" t="s">
        <v>14</v>
      </c>
      <c r="F10" s="39" t="s">
        <v>15</v>
      </c>
      <c r="G10" s="22">
        <v>0.5</v>
      </c>
      <c r="H10" s="23">
        <v>0.15</v>
      </c>
      <c r="I10" s="40">
        <v>20</v>
      </c>
      <c r="J10" s="25">
        <v>0.2</v>
      </c>
      <c r="K10" s="41">
        <f>H10*I10</f>
        <v>3</v>
      </c>
      <c r="L10" s="42">
        <f t="shared" si="1"/>
        <v>0.6</v>
      </c>
      <c r="M10" s="43">
        <f t="shared" si="2"/>
        <v>0.015</v>
      </c>
      <c r="N10" s="44">
        <v>0.1</v>
      </c>
    </row>
    <row r="11" ht="79" customHeight="1" spans="2:14">
      <c r="C11" s="45"/>
      <c r="D11" s="46"/>
      <c r="E11" s="47"/>
      <c r="F11" s="47"/>
      <c r="G11" s="48" t="s">
        <v>21</v>
      </c>
      <c r="H11" s="49"/>
      <c r="I11" s="49"/>
      <c r="J11" s="49"/>
      <c r="K11" s="50" t="s">
        <v>22</v>
      </c>
      <c r="L11" s="50"/>
      <c r="M11" s="51"/>
      <c r="N11" s="52"/>
    </row>
    <row r="12" ht="15" spans="2:14">
      <c r="B12" s="53"/>
      <c r="C12" s="54"/>
      <c r="D12" s="1"/>
      <c r="E12" s="1"/>
      <c r="F12" s="1"/>
      <c r="G12" s="1"/>
      <c r="H12" s="1"/>
      <c r="I12" s="1"/>
      <c r="J12" s="1"/>
      <c r="K12" s="1"/>
      <c r="L12" s="1"/>
      <c r="M12" s="1"/>
      <c r="N12" s="54"/>
    </row>
    <row r="13" ht="15" spans="2:14">
      <c r="B13" s="53"/>
      <c r="C13" s="54"/>
      <c r="D13" s="1"/>
      <c r="E13" s="1"/>
      <c r="F13" s="1"/>
      <c r="G13" s="1"/>
      <c r="H13" s="1"/>
      <c r="I13" s="1"/>
      <c r="J13" s="1"/>
      <c r="K13" s="1"/>
      <c r="L13" s="1"/>
      <c r="M13" s="1"/>
      <c r="N13" s="54"/>
    </row>
    <row r="14" ht="15.75" spans="2:14">
      <c r="B14" s="53"/>
      <c r="C14" s="54"/>
      <c r="D14" s="1"/>
      <c r="E14" s="1"/>
      <c r="F14" s="1"/>
      <c r="G14" s="1"/>
      <c r="H14" s="1"/>
      <c r="I14" s="1"/>
      <c r="J14" s="1"/>
      <c r="K14" s="1"/>
      <c r="L14" s="1"/>
      <c r="M14" s="1"/>
      <c r="N14" s="54"/>
    </row>
    <row r="15" ht="53" customHeight="1" spans="2:14">
      <c r="C15" s="55" t="s">
        <v>23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7"/>
    </row>
    <row r="16" ht="47.25" spans="2:14">
      <c r="C16" s="58" t="s">
        <v>24</v>
      </c>
      <c r="D16" s="59"/>
      <c r="E16" s="59"/>
      <c r="F16" s="60"/>
      <c r="G16" s="61" t="s">
        <v>25</v>
      </c>
      <c r="H16" s="62" t="s">
        <v>26</v>
      </c>
      <c r="I16" s="63" t="s">
        <v>27</v>
      </c>
      <c r="J16" s="62" t="s">
        <v>28</v>
      </c>
      <c r="K16" s="63" t="s">
        <v>29</v>
      </c>
      <c r="L16" s="63" t="s">
        <v>30</v>
      </c>
      <c r="M16" s="64" t="s">
        <v>31</v>
      </c>
      <c r="N16" s="65" t="s">
        <v>32</v>
      </c>
    </row>
    <row r="17" ht="33" customHeight="1" spans="3:14">
      <c r="C17" s="58"/>
      <c r="D17" s="59"/>
      <c r="E17" s="59"/>
      <c r="F17" s="60"/>
      <c r="G17" s="66">
        <f t="shared" ref="G17:G21" si="3">K6*1.05*1</f>
        <v>1.3125</v>
      </c>
      <c r="H17" s="67">
        <f t="shared" ref="H17:H21" si="4">M6*1000/2*1.05-G17</f>
        <v>11.8125</v>
      </c>
      <c r="I17" s="68">
        <f t="shared" ref="I17:I21" si="5">L6*1.05</f>
        <v>0.2625</v>
      </c>
      <c r="J17" s="67">
        <f t="shared" ref="J17:J21" si="6">M6*1000/2*1.05-I17</f>
        <v>12.8625</v>
      </c>
      <c r="K17" s="69">
        <f t="shared" ref="K17:K21" si="7">SUM(G17:J17)</f>
        <v>26.25</v>
      </c>
      <c r="L17" s="69">
        <f t="shared" ref="L17:L21" si="8">K17/1.05</f>
        <v>25</v>
      </c>
      <c r="M17" s="70">
        <f t="shared" ref="M17:M21" si="9">H6*0.9</f>
        <v>0.225</v>
      </c>
      <c r="N17" s="71"/>
    </row>
    <row r="18" ht="33" customHeight="1" spans="3:14">
      <c r="C18" s="58"/>
      <c r="D18" s="59"/>
      <c r="E18" s="59"/>
      <c r="F18" s="60"/>
      <c r="G18" s="66">
        <f t="shared" si="3"/>
        <v>2.625</v>
      </c>
      <c r="H18" s="67">
        <f t="shared" si="4"/>
        <v>23.625</v>
      </c>
      <c r="I18" s="68">
        <f t="shared" si="5"/>
        <v>0.525</v>
      </c>
      <c r="J18" s="67">
        <f t="shared" si="6"/>
        <v>25.725</v>
      </c>
      <c r="K18" s="69">
        <f t="shared" si="7"/>
        <v>52.5</v>
      </c>
      <c r="L18" s="69">
        <f t="shared" si="8"/>
        <v>50</v>
      </c>
      <c r="M18" s="70">
        <f t="shared" si="9"/>
        <v>0.45</v>
      </c>
      <c r="N18" s="72" t="s">
        <v>33</v>
      </c>
    </row>
    <row r="19" ht="33" customHeight="1" spans="3:14">
      <c r="C19" s="58"/>
      <c r="D19" s="59"/>
      <c r="E19" s="59"/>
      <c r="F19" s="60"/>
      <c r="G19" s="66">
        <f t="shared" si="3"/>
        <v>1.3125</v>
      </c>
      <c r="H19" s="67">
        <f t="shared" si="4"/>
        <v>11.8125</v>
      </c>
      <c r="I19" s="68">
        <f t="shared" si="5"/>
        <v>0.2625</v>
      </c>
      <c r="J19" s="67">
        <f t="shared" si="6"/>
        <v>12.8625</v>
      </c>
      <c r="K19" s="69">
        <f t="shared" si="7"/>
        <v>26.25</v>
      </c>
      <c r="L19" s="69">
        <f t="shared" si="8"/>
        <v>25</v>
      </c>
      <c r="M19" s="70">
        <f t="shared" si="9"/>
        <v>0.225</v>
      </c>
      <c r="N19" s="73" t="s">
        <v>34</v>
      </c>
    </row>
    <row r="20" ht="33" customHeight="1" spans="3:14">
      <c r="C20" s="58"/>
      <c r="D20" s="59"/>
      <c r="E20" s="59"/>
      <c r="F20" s="60"/>
      <c r="G20" s="66">
        <f t="shared" si="3"/>
        <v>2.625</v>
      </c>
      <c r="H20" s="67">
        <f t="shared" si="4"/>
        <v>10.5</v>
      </c>
      <c r="I20" s="68">
        <f t="shared" si="5"/>
        <v>0.525</v>
      </c>
      <c r="J20" s="67">
        <f t="shared" si="6"/>
        <v>12.6</v>
      </c>
      <c r="K20" s="69">
        <f t="shared" si="7"/>
        <v>26.25</v>
      </c>
      <c r="L20" s="69">
        <f t="shared" si="8"/>
        <v>25</v>
      </c>
      <c r="M20" s="70">
        <f t="shared" si="9"/>
        <v>0.225</v>
      </c>
      <c r="N20" s="71"/>
    </row>
    <row r="21" ht="33" customHeight="1" spans="3:14">
      <c r="C21" s="74"/>
      <c r="D21" s="75"/>
      <c r="E21" s="75"/>
      <c r="F21" s="76"/>
      <c r="G21" s="77">
        <f t="shared" si="3"/>
        <v>3.15</v>
      </c>
      <c r="H21" s="78">
        <f t="shared" si="4"/>
        <v>4.725</v>
      </c>
      <c r="I21" s="77">
        <f t="shared" si="5"/>
        <v>0.63</v>
      </c>
      <c r="J21" s="78">
        <f t="shared" si="6"/>
        <v>7.245</v>
      </c>
      <c r="K21" s="79">
        <f t="shared" si="7"/>
        <v>15.75</v>
      </c>
      <c r="L21" s="79">
        <f t="shared" si="8"/>
        <v>15</v>
      </c>
      <c r="M21" s="80">
        <f t="shared" si="9"/>
        <v>0.135</v>
      </c>
      <c r="N21" s="81" t="s">
        <v>35</v>
      </c>
    </row>
    <row r="23" ht="14.6"/>
    <row r="24" ht="30" customHeight="1" spans="3:14">
      <c r="C24" s="82" t="s">
        <v>36</v>
      </c>
      <c r="D24" s="83"/>
      <c r="E24" s="83"/>
      <c r="F24" s="83"/>
      <c r="G24" s="83"/>
      <c r="H24" s="83"/>
      <c r="I24" s="84"/>
    </row>
    <row r="25" ht="30" customHeight="1" spans="3:14">
      <c r="C25" s="85"/>
      <c r="D25" s="86"/>
      <c r="E25" s="86"/>
      <c r="F25" s="86"/>
      <c r="G25" s="86"/>
      <c r="H25" s="86"/>
      <c r="I25" s="87"/>
    </row>
    <row r="26" ht="30" customHeight="1" spans="3:14">
      <c r="C26" s="85"/>
      <c r="D26" s="86"/>
      <c r="E26" s="86"/>
      <c r="F26" s="86"/>
      <c r="G26" s="86"/>
      <c r="H26" s="86"/>
      <c r="I26" s="87"/>
    </row>
    <row r="27" ht="30" customHeight="1" spans="3:14">
      <c r="C27" s="88"/>
      <c r="D27" s="89"/>
      <c r="E27" s="89"/>
      <c r="F27" s="89"/>
      <c r="G27" s="89"/>
      <c r="H27" s="89"/>
      <c r="I27" s="90"/>
    </row>
  </sheetData>
  <mergeCells count="7">
    <mergeCell ref="C4:N4"/>
    <mergeCell ref="C11:D11"/>
    <mergeCell ref="G11:J11"/>
    <mergeCell ref="K11:M11"/>
    <mergeCell ref="C15:N15"/>
    <mergeCell ref="C16:F21"/>
    <mergeCell ref="C24:I27"/>
  </mergeCells>
  <conditionalFormatting sqref="H5:I5">
    <cfRule type="cellIs" dxfId="0" priority="3" operator="equal">
      <formula>6</formula>
    </cfRule>
  </conditionalFormatting>
  <conditionalFormatting sqref="I5">
    <cfRule type="cellIs" dxfId="0" priority="4" operator="equal">
      <formula>0.5</formula>
    </cfRule>
  </conditionalFormatting>
  <conditionalFormatting sqref="J5">
    <cfRule type="cellIs" dxfId="0" priority="2" operator="equal">
      <formula>0.2</formula>
    </cfRule>
  </conditionalFormatting>
  <conditionalFormatting sqref="N5">
    <cfRule type="cellIs" dxfId="0" priority="1" operator="equal">
      <formula>0.1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Mate-Adheren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Zhonglei He</dc:creator>
  <cp:lastModifiedBy>moves</cp:lastModifiedBy>
  <dcterms:created xsi:type="dcterms:W3CDTF">2015-06-05T18:19:00Z</dcterms:created>
  <dcterms:modified xsi:type="dcterms:W3CDTF">2026-04-14T03:40:16Z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5FD3ED88E71342F19C1D6F4C72DF4EF6_13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